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244BD47C-99BD-407A-8141-5F7196151AA9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3" l="1"/>
  <c r="H36" i="23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39" i="23" s="1"/>
  <c r="G38" i="23" s="1"/>
  <c r="G19" i="23"/>
  <c r="H17" i="23"/>
  <c r="H20" i="23" s="1"/>
  <c r="H22" i="23" s="1"/>
  <c r="H29" i="23" s="1"/>
  <c r="H37" i="23" s="1"/>
  <c r="G17" i="23"/>
  <c r="H38" i="23" l="1"/>
  <c r="H39" i="23" s="1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<sst xmlns="http://schemas.openxmlformats.org/spreadsheetml/2006/main" count="40" uniqueCount="36">
  <si>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</si>
  <si>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</si>
  <si>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</si>
  <si>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</si>
  <si>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</si>
  <si>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</si>
  <si>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</si>
  <si>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</si>
  <si>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</si>
  <si>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</si>
  <si>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</si>
  <si>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Сечение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</si>
  <si>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</si>
  <si>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</si>
  <si>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</si>
  <si>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</si>
  <si>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</si>
  <si>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</si>
  <si>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</si>
  <si>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</si>
  <si>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</si>
  <si>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</si>
  <si>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</si>
  <si>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</si>
  <si>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</si>
  <si>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</si>
  <si>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</si>
  <si>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</si>
  <si>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Год реконструкции 2028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</si>
  <si>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</si>
  <si>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</si>
  <si>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</si>
  <si>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Таб. Л7 стр 116 (тыс. руб за км)</t>
  </si>
  <si>
    <t>СИП-4 4х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</si>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</sst>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0" xfId="0" applyFill="1" applyAlignment="1">
      <alignment horizont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0" fillId="0" borderId="3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2" xfId="0" applyFill="1" applyBorder="1" applyAlignment="1">
      <alignment horizontal="center" wrapText="1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2"/>
  <sheetViews>
    <sheetView tabSelected="1" view="pageBreakPreview" topLeftCell="A22" zoomScale="85" zoomScaleNormal="100" zoomScaleSheetLayoutView="85" workbookViewId="0">
      <selection activeCell="G38" sqref="G38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6" ht="15.75" x14ac:dyDescent="0.25">
      <c r="C1" s="40" t="s">
        <v>28</v>
      </c>
      <c r="D1" s="40"/>
      <c r="E1" s="40"/>
      <c r="F1" s="40"/>
      <c r="G1" s="40"/>
      <c r="H1" s="40"/>
      <c r="I1" s="40"/>
      <c r="J1" s="2"/>
    </row>
    <row r="2" spans="1:16" ht="18.75" x14ac:dyDescent="0.3">
      <c r="C2" s="41" t="s">
        <v>10</v>
      </c>
      <c r="D2" s="41"/>
      <c r="E2" s="41"/>
      <c r="F2" s="41"/>
      <c r="G2" s="41"/>
      <c r="H2" s="41"/>
      <c r="I2" s="41"/>
    </row>
    <row r="4" spans="1:16" x14ac:dyDescent="0.25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3"/>
    </row>
    <row r="5" spans="1:16" x14ac:dyDescent="0.25">
      <c r="C5" s="31" t="s">
        <v>2</v>
      </c>
      <c r="D5" s="31"/>
      <c r="E5" s="31"/>
      <c r="F5" s="31"/>
      <c r="G5" s="31"/>
      <c r="H5" s="31"/>
      <c r="I5" s="31"/>
    </row>
    <row r="7" spans="1:16" x14ac:dyDescent="0.25">
      <c r="E7" s="4" t="s">
        <v>35</v>
      </c>
    </row>
    <row r="8" spans="1:16" x14ac:dyDescent="0.25">
      <c r="D8" s="1" t="s">
        <v>1</v>
      </c>
    </row>
    <row r="10" spans="1:16" ht="44.25" customHeight="1" x14ac:dyDescent="0.25">
      <c r="B10" s="43" t="s">
        <v>34</v>
      </c>
      <c r="C10" s="43"/>
      <c r="D10" s="43"/>
      <c r="E10" s="43"/>
      <c r="F10" s="43"/>
      <c r="G10" s="43"/>
      <c r="H10" s="43"/>
      <c r="I10" s="43"/>
      <c r="J10" s="5"/>
    </row>
    <row r="11" spans="1:16" x14ac:dyDescent="0.25">
      <c r="C11" s="31" t="s">
        <v>3</v>
      </c>
      <c r="D11" s="31"/>
      <c r="E11" s="31"/>
      <c r="F11" s="31"/>
      <c r="G11" s="31"/>
      <c r="H11" s="31"/>
      <c r="I11" s="31"/>
    </row>
    <row r="12" spans="1:16" x14ac:dyDescent="0.25">
      <c r="C12" s="6"/>
      <c r="D12" s="6"/>
      <c r="E12" s="6"/>
      <c r="F12" s="6"/>
      <c r="G12" s="6"/>
      <c r="H12" s="6"/>
      <c r="I12" s="6"/>
    </row>
    <row r="13" spans="1:16" ht="15.75" x14ac:dyDescent="0.25">
      <c r="C13" s="32" t="s">
        <v>4</v>
      </c>
      <c r="D13" s="33"/>
      <c r="E13" s="34"/>
      <c r="F13" s="7"/>
      <c r="G13" s="38"/>
      <c r="H13" s="39"/>
    </row>
    <row r="14" spans="1:16" ht="15.75" x14ac:dyDescent="0.25">
      <c r="C14" s="35"/>
      <c r="D14" s="36"/>
      <c r="E14" s="37"/>
      <c r="F14" s="8"/>
      <c r="G14" s="9" t="s">
        <v>6</v>
      </c>
      <c r="H14" s="10" t="s">
        <v>7</v>
      </c>
      <c r="L14" s="11" t="s">
        <v>32</v>
      </c>
    </row>
    <row r="15" spans="1:16" ht="30" customHeight="1" x14ac:dyDescent="0.25">
      <c r="C15" s="26" t="s">
        <v>29</v>
      </c>
      <c r="D15" s="27"/>
      <c r="E15" s="27"/>
      <c r="F15" s="7"/>
      <c r="G15" s="7">
        <v>963.68</v>
      </c>
      <c r="H15" s="7">
        <v>1526.73</v>
      </c>
      <c r="L15" s="7" t="s">
        <v>11</v>
      </c>
      <c r="M15" s="7" t="s">
        <v>33</v>
      </c>
    </row>
    <row r="16" spans="1:16" ht="42.75" customHeight="1" x14ac:dyDescent="0.25">
      <c r="C16" s="26" t="s">
        <v>12</v>
      </c>
      <c r="D16" s="27"/>
      <c r="E16" s="27"/>
      <c r="F16" s="7"/>
      <c r="G16" s="12">
        <v>2.17</v>
      </c>
      <c r="H16" s="12">
        <v>1.9</v>
      </c>
      <c r="L16" s="7">
        <v>16</v>
      </c>
      <c r="M16" s="7">
        <v>405.81</v>
      </c>
      <c r="P16" s="11"/>
    </row>
    <row r="17" spans="3:21" x14ac:dyDescent="0.25">
      <c r="C17" s="28" t="s">
        <v>13</v>
      </c>
      <c r="D17" s="29"/>
      <c r="E17" s="29"/>
      <c r="F17" s="30"/>
      <c r="G17" s="13">
        <f>G15*G16</f>
        <v>2091.1855999999998</v>
      </c>
      <c r="H17" s="13">
        <f>H15*H16</f>
        <v>2900.7869999999998</v>
      </c>
      <c r="L17" s="7">
        <v>25</v>
      </c>
      <c r="M17" s="7">
        <v>446.04</v>
      </c>
      <c r="P17" s="1" t="s">
        <v>14</v>
      </c>
      <c r="Q17" s="1" t="s">
        <v>15</v>
      </c>
    </row>
    <row r="18" spans="3:21" ht="28.5" customHeight="1" x14ac:dyDescent="0.25">
      <c r="C18" s="26" t="s">
        <v>30</v>
      </c>
      <c r="D18" s="27"/>
      <c r="E18" s="27"/>
      <c r="F18" s="7">
        <v>1.0900000000000001</v>
      </c>
      <c r="G18" s="12">
        <v>949.02</v>
      </c>
      <c r="H18" s="7">
        <v>1214.6400000000001</v>
      </c>
      <c r="L18" s="7">
        <v>35</v>
      </c>
      <c r="M18" s="7">
        <v>485.12</v>
      </c>
      <c r="P18" s="25" t="s">
        <v>16</v>
      </c>
      <c r="Q18" s="25"/>
      <c r="R18" s="25"/>
      <c r="S18" s="25"/>
      <c r="T18" s="25"/>
      <c r="U18" s="7">
        <v>1.2</v>
      </c>
    </row>
    <row r="19" spans="3:21" ht="29.25" customHeight="1" x14ac:dyDescent="0.25">
      <c r="C19" s="26" t="s">
        <v>31</v>
      </c>
      <c r="D19" s="27"/>
      <c r="E19" s="27"/>
      <c r="F19" s="14">
        <v>1.07</v>
      </c>
      <c r="G19" s="12">
        <f>M19</f>
        <v>547.16</v>
      </c>
      <c r="H19" s="7"/>
      <c r="L19" s="7">
        <v>50</v>
      </c>
      <c r="M19" s="7">
        <v>547.16</v>
      </c>
      <c r="P19" s="25" t="s">
        <v>17</v>
      </c>
      <c r="Q19" s="25"/>
      <c r="R19" s="25"/>
      <c r="S19" s="25"/>
      <c r="T19" s="25"/>
      <c r="U19" s="7">
        <v>1.5</v>
      </c>
    </row>
    <row r="20" spans="3:21" ht="15" customHeight="1" x14ac:dyDescent="0.25">
      <c r="C20" s="28" t="s">
        <v>13</v>
      </c>
      <c r="D20" s="29"/>
      <c r="E20" s="29"/>
      <c r="F20" s="30"/>
      <c r="G20" s="12">
        <f>G18*F18+G19*F19</f>
        <v>1619.893</v>
      </c>
      <c r="H20" s="13">
        <f>H17+H18+H19</f>
        <v>4115.4269999999997</v>
      </c>
      <c r="L20" s="7">
        <v>70</v>
      </c>
      <c r="M20" s="7">
        <v>652.30999999999995</v>
      </c>
      <c r="P20" s="25" t="s">
        <v>18</v>
      </c>
      <c r="Q20" s="25"/>
      <c r="R20" s="25"/>
      <c r="S20" s="25"/>
      <c r="T20" s="25"/>
      <c r="U20" s="7">
        <v>2.99</v>
      </c>
    </row>
    <row r="21" spans="3:21" ht="15" customHeight="1" x14ac:dyDescent="0.25">
      <c r="C21" s="27" t="s">
        <v>8</v>
      </c>
      <c r="D21" s="27"/>
      <c r="E21" s="27"/>
      <c r="F21" s="7"/>
      <c r="G21" s="15">
        <v>0.61599999999999999</v>
      </c>
      <c r="H21" s="7"/>
      <c r="L21" s="7">
        <v>95</v>
      </c>
      <c r="M21" s="7">
        <v>761.97</v>
      </c>
    </row>
    <row r="22" spans="3:21" x14ac:dyDescent="0.25">
      <c r="C22" s="28" t="s">
        <v>13</v>
      </c>
      <c r="D22" s="29"/>
      <c r="E22" s="29"/>
      <c r="F22" s="30"/>
      <c r="G22" s="12">
        <f>(G20+G17)*G21</f>
        <v>2286.0244175999997</v>
      </c>
      <c r="H22" s="13">
        <f>H20*H21</f>
        <v>0</v>
      </c>
    </row>
    <row r="23" spans="3:21" ht="15" customHeight="1" x14ac:dyDescent="0.25">
      <c r="C23" s="54" t="s">
        <v>5</v>
      </c>
      <c r="D23" s="44"/>
      <c r="E23" s="44"/>
      <c r="F23" s="14"/>
      <c r="G23" s="13">
        <f>G21*1000/35</f>
        <v>17.600000000000001</v>
      </c>
      <c r="H23" s="13">
        <f>G23</f>
        <v>17.600000000000001</v>
      </c>
    </row>
    <row r="24" spans="3:21" ht="28.5" customHeight="1" x14ac:dyDescent="0.25">
      <c r="C24" s="26" t="s">
        <v>19</v>
      </c>
      <c r="D24" s="27"/>
      <c r="E24" s="27"/>
      <c r="F24" s="7">
        <v>1.07</v>
      </c>
      <c r="G24" s="12">
        <v>4.95</v>
      </c>
      <c r="H24" s="7">
        <v>4.95</v>
      </c>
      <c r="O24" s="1" t="s">
        <v>20</v>
      </c>
    </row>
    <row r="25" spans="3:21" ht="31.5" customHeight="1" x14ac:dyDescent="0.25">
      <c r="C25" s="26" t="s">
        <v>21</v>
      </c>
      <c r="D25" s="27"/>
      <c r="E25" s="27"/>
      <c r="F25" s="14">
        <v>1.07</v>
      </c>
      <c r="G25" s="12">
        <v>5.72</v>
      </c>
      <c r="H25" s="7">
        <v>5.72</v>
      </c>
    </row>
    <row r="26" spans="3:21" x14ac:dyDescent="0.25">
      <c r="C26" s="28" t="s">
        <v>13</v>
      </c>
      <c r="D26" s="29"/>
      <c r="E26" s="29"/>
      <c r="F26" s="30"/>
      <c r="G26" s="12">
        <f>(G24+G25)*F24*G23</f>
        <v>200.93744000000001</v>
      </c>
      <c r="H26" s="13">
        <f>(H24+H25)*H23</f>
        <v>187.792</v>
      </c>
    </row>
    <row r="27" spans="3:21" ht="30" customHeight="1" x14ac:dyDescent="0.25">
      <c r="C27" s="26" t="s">
        <v>22</v>
      </c>
      <c r="D27" s="27"/>
      <c r="E27" s="27"/>
      <c r="F27" s="14">
        <v>514.42999999999995</v>
      </c>
      <c r="G27" s="13"/>
      <c r="H27" s="7"/>
    </row>
    <row r="28" spans="3:21" ht="27.75" customHeight="1" x14ac:dyDescent="0.25">
      <c r="C28" s="26" t="s">
        <v>23</v>
      </c>
      <c r="D28" s="27"/>
      <c r="E28" s="27"/>
      <c r="F28" s="14">
        <v>11.91</v>
      </c>
      <c r="G28" s="13"/>
      <c r="H28" s="13">
        <f>5000*6.9/100</f>
        <v>345</v>
      </c>
    </row>
    <row r="29" spans="3:21" x14ac:dyDescent="0.25">
      <c r="C29" s="28" t="s">
        <v>13</v>
      </c>
      <c r="D29" s="29"/>
      <c r="E29" s="29"/>
      <c r="F29" s="30"/>
      <c r="G29" s="12">
        <f>G22+G27+G28</f>
        <v>2286.0244175999997</v>
      </c>
      <c r="H29" s="13">
        <f>H22+H26+H27+H28</f>
        <v>532.79200000000003</v>
      </c>
    </row>
    <row r="30" spans="3:21" ht="15" customHeight="1" x14ac:dyDescent="0.25">
      <c r="C30" s="45" t="s">
        <v>24</v>
      </c>
      <c r="D30" s="46"/>
      <c r="E30" s="46"/>
      <c r="F30" s="7">
        <v>2024</v>
      </c>
      <c r="G30" s="15">
        <v>1.0740000000000001</v>
      </c>
      <c r="H30" s="15">
        <f>G30</f>
        <v>1.0740000000000001</v>
      </c>
    </row>
    <row r="31" spans="3:21" x14ac:dyDescent="0.25">
      <c r="C31" s="47"/>
      <c r="D31" s="48"/>
      <c r="E31" s="48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21" x14ac:dyDescent="0.25">
      <c r="C32" s="47"/>
      <c r="D32" s="48"/>
      <c r="E32" s="48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47"/>
      <c r="D33" s="48"/>
      <c r="E33" s="48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47"/>
      <c r="D34" s="48"/>
      <c r="E34" s="48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47"/>
      <c r="D35" s="48"/>
      <c r="E35" s="48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49"/>
      <c r="D36" s="50"/>
      <c r="E36" s="50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51" t="s">
        <v>25</v>
      </c>
      <c r="D37" s="52"/>
      <c r="E37" s="52"/>
      <c r="F37" s="53"/>
      <c r="G37" s="12">
        <f>G29*G30*G31*G32*G33*G34</f>
        <v>2995.4459132684083</v>
      </c>
      <c r="H37" s="13">
        <f>H29*H30*H31*H32</f>
        <v>639.30151207166398</v>
      </c>
    </row>
    <row r="38" spans="3:14" x14ac:dyDescent="0.25">
      <c r="C38" s="51" t="s">
        <v>26</v>
      </c>
      <c r="D38" s="52"/>
      <c r="E38" s="52"/>
      <c r="F38" s="53"/>
      <c r="G38" s="12">
        <f>G39-G37</f>
        <v>599.08918265368175</v>
      </c>
      <c r="H38" s="13">
        <f>H37*20/100</f>
        <v>127.86030241433281</v>
      </c>
    </row>
    <row r="39" spans="3:14" x14ac:dyDescent="0.25">
      <c r="C39" s="51" t="s">
        <v>27</v>
      </c>
      <c r="D39" s="52"/>
      <c r="E39" s="52"/>
      <c r="F39" s="53"/>
      <c r="G39" s="12">
        <f>G37*1.2</f>
        <v>3594.53509592209</v>
      </c>
      <c r="H39" s="13">
        <f>H37+H38</f>
        <v>767.16181448599673</v>
      </c>
    </row>
    <row r="40" spans="3:14" x14ac:dyDescent="0.25">
      <c r="C40" s="16"/>
      <c r="D40" s="16"/>
      <c r="E40" s="16"/>
      <c r="F40" s="16"/>
      <c r="G40" s="17"/>
    </row>
    <row r="41" spans="3:14" x14ac:dyDescent="0.25">
      <c r="C41" s="1" t="s">
        <v>9</v>
      </c>
      <c r="D41" s="16"/>
      <c r="E41" s="16"/>
      <c r="F41" s="16"/>
      <c r="G41" s="17"/>
    </row>
    <row r="42" spans="3:14" x14ac:dyDescent="0.25">
      <c r="C42" s="18"/>
      <c r="D42" s="18"/>
      <c r="E42" s="18"/>
      <c r="F42" s="19"/>
      <c r="G42" s="20"/>
      <c r="H42" s="19"/>
      <c r="I42" s="19"/>
      <c r="J42" s="19"/>
      <c r="K42" s="19"/>
      <c r="L42" s="19"/>
      <c r="M42" s="19"/>
      <c r="N42" s="19"/>
    </row>
    <row r="43" spans="3:14" x14ac:dyDescent="0.25">
      <c r="C43" s="18"/>
      <c r="D43" s="18"/>
      <c r="E43" s="18"/>
      <c r="F43" s="19"/>
      <c r="G43" s="20"/>
      <c r="H43" s="19"/>
      <c r="I43" s="19"/>
      <c r="J43" s="19"/>
      <c r="K43" s="19"/>
      <c r="L43" s="19"/>
      <c r="M43" s="19"/>
      <c r="N43" s="19"/>
    </row>
    <row r="44" spans="3:14" x14ac:dyDescent="0.25">
      <c r="C44" s="18"/>
      <c r="D44" s="18"/>
      <c r="E44" s="18"/>
      <c r="F44" s="19"/>
      <c r="G44" s="20"/>
      <c r="H44" s="19"/>
      <c r="I44" s="19"/>
      <c r="J44" s="19"/>
      <c r="K44" s="19"/>
      <c r="L44" s="19"/>
      <c r="M44" s="19"/>
      <c r="N44" s="19"/>
    </row>
    <row r="45" spans="3:14" x14ac:dyDescent="0.25">
      <c r="C45" s="21"/>
      <c r="D45" s="21"/>
      <c r="E45" s="21"/>
      <c r="F45" s="21"/>
      <c r="G45" s="22"/>
      <c r="H45" s="19"/>
      <c r="I45" s="19"/>
      <c r="J45" s="19"/>
      <c r="K45" s="19"/>
      <c r="L45" s="19"/>
      <c r="M45" s="19"/>
      <c r="N45" s="19"/>
    </row>
    <row r="46" spans="3:14" x14ac:dyDescent="0.25">
      <c r="C46" s="21"/>
      <c r="D46" s="21"/>
      <c r="E46" s="21"/>
      <c r="F46" s="21"/>
      <c r="G46" s="22"/>
      <c r="H46" s="19"/>
      <c r="I46" s="19"/>
      <c r="J46" s="19"/>
      <c r="K46" s="19"/>
      <c r="L46" s="19"/>
      <c r="M46" s="19"/>
      <c r="N46" s="19"/>
    </row>
    <row r="47" spans="3:14" x14ac:dyDescent="0.25">
      <c r="C47" s="21"/>
      <c r="D47" s="21"/>
      <c r="E47" s="21"/>
      <c r="F47" s="21"/>
      <c r="G47" s="22"/>
      <c r="H47" s="19"/>
      <c r="I47" s="19"/>
      <c r="J47" s="19"/>
      <c r="K47" s="19"/>
      <c r="L47" s="19"/>
      <c r="M47" s="19"/>
      <c r="N47" s="19"/>
    </row>
    <row r="48" spans="3:14" x14ac:dyDescent="0.25">
      <c r="C48" s="23"/>
      <c r="D48" s="23"/>
      <c r="E48" s="23"/>
      <c r="F48" s="23"/>
      <c r="G48" s="23"/>
      <c r="H48" s="23"/>
      <c r="I48" s="23"/>
      <c r="J48" s="23"/>
      <c r="K48" s="19"/>
      <c r="L48" s="19"/>
      <c r="M48" s="19"/>
      <c r="N48" s="19"/>
    </row>
    <row r="49" spans="3:14" x14ac:dyDescent="0.25">
      <c r="C49" s="19"/>
      <c r="D49" s="24"/>
      <c r="E49" s="24"/>
      <c r="F49" s="24"/>
      <c r="G49" s="22"/>
      <c r="H49" s="19"/>
      <c r="I49" s="19"/>
      <c r="J49" s="19"/>
      <c r="K49" s="19"/>
      <c r="L49" s="19"/>
      <c r="M49" s="19"/>
      <c r="N49" s="19"/>
    </row>
    <row r="50" spans="3:14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3:14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3:14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</sheetData>
  <mergeCells count="30">
    <mergeCell ref="C30:E36"/>
    <mergeCell ref="C37:F37"/>
    <mergeCell ref="C38:F38"/>
    <mergeCell ref="C39:F39"/>
    <mergeCell ref="P18:T18"/>
    <mergeCell ref="P19:T19"/>
    <mergeCell ref="P20:T20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C19:E19"/>
    <mergeCell ref="C20:F20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2025-04-22T02:24:08Z</dcterms:modified>
</cp:coreProperties>
</file>